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adfshq\home\JIS\steven.maruca\Projects\VOIP UCAP\"/>
    </mc:Choice>
  </mc:AlternateContent>
  <xr:revisionPtr revIDLastSave="0" documentId="13_ncr:1_{ADD73B4C-8224-43CF-A182-A78DA284E596}" xr6:coauthVersionLast="44" xr6:coauthVersionMax="44" xr10:uidLastSave="{00000000-0000-0000-0000-000000000000}"/>
  <bookViews>
    <workbookView xWindow="-120" yWindow="-120" windowWidth="29040" windowHeight="15840" tabRatio="827" xr2:uid="{00000000-000D-0000-FFFF-FFFF00000000}"/>
  </bookViews>
  <sheets>
    <sheet name="Pricing Instructions" sheetId="53" r:id="rId1"/>
    <sheet name="Pricing " sheetId="57" r:id="rId2"/>
    <sheet name="Core Systems" sheetId="54" r:id="rId3"/>
    <sheet name="Optional Services" sheetId="5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 i="54" l="1"/>
  <c r="F7" i="54"/>
  <c r="E45" i="57" l="1"/>
  <c r="E29" i="57"/>
  <c r="F29" i="57" s="1"/>
  <c r="E12" i="57"/>
  <c r="E24" i="57"/>
  <c r="E28" i="57" l="1"/>
  <c r="E30" i="57"/>
  <c r="E31" i="57"/>
  <c r="E27" i="57"/>
  <c r="B4" i="57" l="1"/>
  <c r="B8" i="57" s="1"/>
  <c r="B9" i="57" l="1"/>
  <c r="D43" i="57"/>
  <c r="D42" i="57"/>
  <c r="E33" i="57"/>
  <c r="D22" i="57"/>
  <c r="D20" i="57"/>
  <c r="D17" i="57"/>
  <c r="B10" i="57"/>
  <c r="D10" i="57" s="1"/>
  <c r="D9" i="57"/>
  <c r="D8" i="57"/>
  <c r="B7" i="57"/>
  <c r="D7" i="57" s="1"/>
  <c r="B6" i="57"/>
  <c r="H43" i="57" l="1"/>
  <c r="J43" i="57"/>
  <c r="I43" i="57"/>
  <c r="H42" i="57"/>
  <c r="H45" i="57" s="1"/>
  <c r="J42" i="57"/>
  <c r="I42" i="57"/>
  <c r="F22" i="57"/>
  <c r="J22" i="57"/>
  <c r="I22" i="57"/>
  <c r="G20" i="57"/>
  <c r="I20" i="57"/>
  <c r="J20" i="57"/>
  <c r="G17" i="57"/>
  <c r="J17" i="57"/>
  <c r="I17" i="57"/>
  <c r="H10" i="57"/>
  <c r="J10" i="57"/>
  <c r="I10" i="57"/>
  <c r="F9" i="57"/>
  <c r="I9" i="57"/>
  <c r="J9" i="57"/>
  <c r="I8" i="57"/>
  <c r="J8" i="57"/>
  <c r="J7" i="57"/>
  <c r="I7" i="57"/>
  <c r="G22" i="57"/>
  <c r="H17" i="57"/>
  <c r="G43" i="57"/>
  <c r="F20" i="57"/>
  <c r="H20" i="57"/>
  <c r="F17" i="57"/>
  <c r="G9" i="57"/>
  <c r="B12" i="57"/>
  <c r="H8" i="57"/>
  <c r="G8" i="57"/>
  <c r="F8" i="57"/>
  <c r="H7" i="57"/>
  <c r="G7" i="57"/>
  <c r="F7" i="57"/>
  <c r="D45" i="57"/>
  <c r="H9" i="57"/>
  <c r="H22" i="57"/>
  <c r="F27" i="57"/>
  <c r="F42" i="57"/>
  <c r="G42" i="57"/>
  <c r="F10" i="57"/>
  <c r="G10" i="57"/>
  <c r="F28" i="57"/>
  <c r="F31" i="57"/>
  <c r="F43" i="57"/>
  <c r="D6" i="57"/>
  <c r="D12" i="57" s="1"/>
  <c r="E27" i="54"/>
  <c r="E26" i="54"/>
  <c r="D20" i="54"/>
  <c r="D21" i="54"/>
  <c r="D22" i="54"/>
  <c r="D23" i="54"/>
  <c r="D24" i="54"/>
  <c r="E9" i="54"/>
  <c r="E16" i="54"/>
  <c r="I45" i="57" l="1"/>
  <c r="F24" i="54"/>
  <c r="J24" i="54"/>
  <c r="I24" i="54"/>
  <c r="F23" i="54"/>
  <c r="I23" i="54"/>
  <c r="J23" i="54"/>
  <c r="G22" i="54"/>
  <c r="J22" i="54"/>
  <c r="I22" i="54"/>
  <c r="G21" i="54"/>
  <c r="J21" i="54"/>
  <c r="I21" i="54"/>
  <c r="F20" i="54"/>
  <c r="J20" i="54"/>
  <c r="I20" i="54"/>
  <c r="F45" i="57"/>
  <c r="F6" i="57"/>
  <c r="F12" i="57" s="1"/>
  <c r="J6" i="57"/>
  <c r="J12" i="57" s="1"/>
  <c r="I6" i="57"/>
  <c r="I12" i="57" s="1"/>
  <c r="G6" i="57"/>
  <c r="G12" i="57" s="1"/>
  <c r="H6" i="57"/>
  <c r="H12" i="57" s="1"/>
  <c r="F21" i="54"/>
  <c r="J45" i="57"/>
  <c r="B36" i="57"/>
  <c r="B37" i="57" s="1"/>
  <c r="E37" i="57" s="1"/>
  <c r="B21" i="57"/>
  <c r="D21" i="57" s="1"/>
  <c r="B15" i="57"/>
  <c r="D15" i="57" s="1"/>
  <c r="B18" i="57"/>
  <c r="D18" i="57" s="1"/>
  <c r="B16" i="57"/>
  <c r="D16" i="57" s="1"/>
  <c r="B19" i="57"/>
  <c r="D19" i="57" s="1"/>
  <c r="G45" i="57"/>
  <c r="F22" i="54"/>
  <c r="H22" i="54"/>
  <c r="H21" i="54"/>
  <c r="G20" i="54"/>
  <c r="H20" i="54"/>
  <c r="D9" i="54"/>
  <c r="D26" i="54"/>
  <c r="G24" i="54"/>
  <c r="H24" i="54"/>
  <c r="H23" i="54"/>
  <c r="G23" i="54"/>
  <c r="D27" i="54"/>
  <c r="F33" i="57"/>
  <c r="D14" i="54"/>
  <c r="D13" i="54"/>
  <c r="J15" i="57" l="1"/>
  <c r="I15" i="57"/>
  <c r="D24" i="57"/>
  <c r="G26" i="54"/>
  <c r="I27" i="54"/>
  <c r="I26" i="54"/>
  <c r="J26" i="54"/>
  <c r="J14" i="54"/>
  <c r="I14" i="54"/>
  <c r="J13" i="54"/>
  <c r="I13" i="54"/>
  <c r="I9" i="54"/>
  <c r="H9" i="54"/>
  <c r="J21" i="57"/>
  <c r="I21" i="57"/>
  <c r="I19" i="57"/>
  <c r="J19" i="57"/>
  <c r="I18" i="57"/>
  <c r="J18" i="57"/>
  <c r="I16" i="57"/>
  <c r="I24" i="57" s="1"/>
  <c r="J16" i="57"/>
  <c r="F26" i="54"/>
  <c r="F27" i="54"/>
  <c r="H27" i="54"/>
  <c r="J9" i="54"/>
  <c r="G27" i="54"/>
  <c r="E36" i="57"/>
  <c r="E39" i="57" s="1"/>
  <c r="J27" i="54"/>
  <c r="G19" i="57"/>
  <c r="F19" i="57"/>
  <c r="H19" i="57"/>
  <c r="B24" i="57"/>
  <c r="H16" i="57"/>
  <c r="G16" i="57"/>
  <c r="F16" i="57"/>
  <c r="H18" i="57"/>
  <c r="F18" i="57"/>
  <c r="G18" i="57"/>
  <c r="F21" i="57"/>
  <c r="G21" i="57"/>
  <c r="H21" i="57"/>
  <c r="F37" i="57"/>
  <c r="H26" i="54"/>
  <c r="F14" i="54"/>
  <c r="G14" i="54"/>
  <c r="H14" i="54"/>
  <c r="F13" i="54"/>
  <c r="H13" i="54"/>
  <c r="G13" i="54"/>
  <c r="G9" i="54"/>
  <c r="F9" i="54"/>
  <c r="D16" i="54"/>
  <c r="J24" i="57" l="1"/>
  <c r="I16" i="54"/>
  <c r="I47" i="57"/>
  <c r="E47" i="57"/>
  <c r="F36" i="57"/>
  <c r="F39" i="57" s="1"/>
  <c r="J16" i="54"/>
  <c r="D47" i="57"/>
  <c r="G15" i="57"/>
  <c r="G24" i="57" s="1"/>
  <c r="H15" i="57"/>
  <c r="H24" i="57" s="1"/>
  <c r="F15" i="57"/>
  <c r="F24" i="57" s="1"/>
  <c r="F16" i="54"/>
  <c r="G16" i="54"/>
  <c r="H16" i="54"/>
  <c r="G47" i="57" l="1"/>
  <c r="F47" i="57"/>
  <c r="J47" i="57"/>
  <c r="H47" i="57"/>
</calcChain>
</file>

<file path=xl/sharedStrings.xml><?xml version="1.0" encoding="utf-8"?>
<sst xmlns="http://schemas.openxmlformats.org/spreadsheetml/2006/main" count="106" uniqueCount="76">
  <si>
    <t>Training</t>
  </si>
  <si>
    <t>Professional Services</t>
  </si>
  <si>
    <t>Unit cost</t>
  </si>
  <si>
    <t>Total Year One Cost</t>
  </si>
  <si>
    <t>Subtotal</t>
  </si>
  <si>
    <t>HandSets</t>
  </si>
  <si>
    <t>Monthly Cost (MRC)</t>
  </si>
  <si>
    <t>Total Year two Cost</t>
  </si>
  <si>
    <t>Total Year three Cost</t>
  </si>
  <si>
    <t>User training</t>
  </si>
  <si>
    <t>Admin training</t>
  </si>
  <si>
    <t>Installation/One -time Cost (NRC)</t>
  </si>
  <si>
    <t>Service Element</t>
  </si>
  <si>
    <t>Network Hardware</t>
  </si>
  <si>
    <t>Patch cables  (wall and phone- station/ switch &amp; patch panel IDF)</t>
  </si>
  <si>
    <t>Voice installation</t>
  </si>
  <si>
    <t>Standard (80%)</t>
  </si>
  <si>
    <t>Administrative (3%)</t>
  </si>
  <si>
    <t>Conference Room (5%)</t>
  </si>
  <si>
    <t xml:space="preserve">Licensing  </t>
  </si>
  <si>
    <t>Analog device (4 per building)</t>
  </si>
  <si>
    <t>Conference room (5%)</t>
  </si>
  <si>
    <t>Portable Wireless device (2 per building)</t>
  </si>
  <si>
    <t>Headset (10%)</t>
  </si>
  <si>
    <t>Hardware (Handsets)</t>
  </si>
  <si>
    <t>Software (Voice System)</t>
  </si>
  <si>
    <t>Quantity</t>
  </si>
  <si>
    <t xml:space="preserve">Cabling  </t>
  </si>
  <si>
    <t>GRAND TOTAL</t>
  </si>
  <si>
    <t>Call recording</t>
  </si>
  <si>
    <t>Comments</t>
  </si>
  <si>
    <t>Feature</t>
  </si>
  <si>
    <t>Outbound Messaging/Mass Notification</t>
  </si>
  <si>
    <t>Connectivity</t>
  </si>
  <si>
    <t>Long distance calling</t>
  </si>
  <si>
    <t>International calling</t>
  </si>
  <si>
    <t>Coordination and Porting of DID Numbers</t>
  </si>
  <si>
    <t>Subtotal (Option 1)</t>
  </si>
  <si>
    <t>Subtotal (Option 2)</t>
  </si>
  <si>
    <t>Call Accounting System</t>
  </si>
  <si>
    <t>Support, Maintenance, and Hardware</t>
  </si>
  <si>
    <t>Optional Services</t>
  </si>
  <si>
    <t>Taxes and Fee’s much be shown in the offers proposal and the bases of calculation of these taxes and fees must be disclosed.</t>
  </si>
  <si>
    <t>Station reviews</t>
  </si>
  <si>
    <t>Add rows as needed</t>
  </si>
  <si>
    <t>Option 1 - Vendor provided connectivity to Maryland Judiciary's MPLS networks</t>
  </si>
  <si>
    <t>Core systems/Connectivity</t>
  </si>
  <si>
    <t>DSS/BFL/Side Car (1%)</t>
  </si>
  <si>
    <t>Category 6 cable (200 feet) - includes end to end connectivity faceplate to patch panel. Estimated 10% of License total.</t>
  </si>
  <si>
    <t>Interactive Voice Response (IVR)</t>
  </si>
  <si>
    <t>Omni-Channel ACD</t>
  </si>
  <si>
    <t>Single-Line (1G w/ patch cord) (4%)</t>
  </si>
  <si>
    <t>Multi-Line (1G w/ patch cord) (91%)</t>
  </si>
  <si>
    <t>Total Year four Cost</t>
  </si>
  <si>
    <t>Total Year five Cost</t>
  </si>
  <si>
    <t>Hearing impaired device (1 per building)</t>
  </si>
  <si>
    <t>Project management</t>
  </si>
  <si>
    <t>Network Assessment</t>
  </si>
  <si>
    <t>Capital purchase of handsets</t>
  </si>
  <si>
    <t>10% has been added to all license totals to cover future growth and/or unforeseen requirements.</t>
  </si>
  <si>
    <t>Required solution costs (non exclusive)</t>
  </si>
  <si>
    <t>Call Center Agent (9%)</t>
  </si>
  <si>
    <t>Courtesy Phone (3%)</t>
  </si>
  <si>
    <t>Option 2 - Vendor provided connectivity to support all users. 
(Describe in detail connectivity architecture)</t>
  </si>
  <si>
    <t>Page 1</t>
  </si>
  <si>
    <t>Page 2</t>
  </si>
  <si>
    <t xml:space="preserve">Page 3 </t>
  </si>
  <si>
    <t>Page 4</t>
  </si>
  <si>
    <t>Pricing Instructions</t>
  </si>
  <si>
    <t>Site survey (8 physical locations)</t>
  </si>
  <si>
    <t>Phase 1 - Annapolis Campus (Includes eight sites)</t>
  </si>
  <si>
    <t>Phase 1 - Optional Features and Applications</t>
  </si>
  <si>
    <t>Phase 1  - Core Systems/Connectivity</t>
  </si>
  <si>
    <t>Maryland Judiciary - Pricing Sheet Instructions (Phase 1)</t>
  </si>
  <si>
    <t>There are a total of three (3) pages/tables that need to be completed with pricing. Offerors are required to fill out each highlighted cell.  
Offerors shall add rows as necessary to capture any additional items required for your proposed solution.</t>
  </si>
  <si>
    <t xml:space="preserve">Pricing must include any cost associated with the project and should be categorized as One Time Cost(OTC), Monthly Recurring Cost(MRC), Usage based cost such as cost per second/minute.  
Additionally the Offeror will provide a unit cost itemization for both the initial installation and future Moves, Adds, Changes, Disconnects.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</si>
</sst>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b/>
      <sz val="11"/>
      <color theme="1"/>
      <name val="Calibri"/>
      <family val="2"/>
      <scheme val="minor"/>
    </font>
    <font>
      <b/>
      <sz val="11"/>
      <name val="Calibri"/>
      <family val="2"/>
      <scheme val="minor"/>
    </font>
    <font>
      <i/>
      <sz val="14"/>
      <color theme="4"/>
      <name val="Calibri"/>
      <family val="2"/>
      <scheme val="minor"/>
    </font>
    <font>
      <b/>
      <u/>
      <sz val="11"/>
      <color theme="1"/>
      <name val="Calibri"/>
      <family val="2"/>
      <scheme val="minor"/>
    </font>
    <font>
      <i/>
      <sz val="14"/>
      <color theme="8" tint="-0.249977111117893"/>
      <name val="Calibri"/>
      <family val="2"/>
      <scheme val="minor"/>
    </font>
    <font>
      <b/>
      <sz val="11"/>
      <color theme="0"/>
      <name val="Calibri"/>
      <family val="2"/>
      <scheme val="minor"/>
    </font>
    <font>
      <i/>
      <sz val="14"/>
      <color rgb="FF0070C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4"/>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86">
    <xf numFmtId="0" fontId="0" fillId="0" borderId="0" xfId="0"/>
    <xf numFmtId="0" fontId="0" fillId="0" borderId="0" xfId="0" applyAlignment="1">
      <alignment wrapText="1"/>
    </xf>
    <xf numFmtId="0" fontId="0" fillId="0" borderId="1" xfId="0" applyBorder="1"/>
    <xf numFmtId="0" fontId="0" fillId="0" borderId="1" xfId="0" applyBorder="1" applyAlignment="1">
      <alignment wrapText="1"/>
    </xf>
    <xf numFmtId="0" fontId="1" fillId="2" borderId="1" xfId="0" applyFont="1" applyFill="1" applyBorder="1"/>
    <xf numFmtId="0" fontId="0" fillId="0" borderId="1" xfId="0" applyBorder="1" applyAlignment="1">
      <alignment horizontal="left" indent="1"/>
    </xf>
    <xf numFmtId="0" fontId="0" fillId="0" borderId="0" xfId="0" applyFill="1"/>
    <xf numFmtId="0" fontId="0" fillId="0" borderId="1" xfId="0" applyFill="1" applyBorder="1"/>
    <xf numFmtId="0" fontId="0" fillId="0" borderId="1" xfId="0" applyBorder="1" applyAlignment="1">
      <alignment horizontal="left" wrapText="1" indent="1"/>
    </xf>
    <xf numFmtId="0" fontId="1" fillId="2" borderId="1" xfId="0" applyFont="1" applyFill="1" applyBorder="1" applyAlignment="1">
      <alignment horizontal="left"/>
    </xf>
    <xf numFmtId="0" fontId="0" fillId="0" borderId="1" xfId="0" applyBorder="1" applyAlignment="1">
      <alignment horizontal="left" indent="2"/>
    </xf>
    <xf numFmtId="0" fontId="0" fillId="2" borderId="1" xfId="0" applyFill="1" applyBorder="1"/>
    <xf numFmtId="0" fontId="1" fillId="3" borderId="1" xfId="0" applyFont="1" applyFill="1" applyBorder="1" applyAlignment="1">
      <alignment horizontal="center" vertical="top"/>
    </xf>
    <xf numFmtId="0" fontId="2" fillId="3" borderId="1" xfId="0" applyFont="1" applyFill="1" applyBorder="1" applyAlignment="1">
      <alignment horizontal="center" vertical="top" wrapText="1"/>
    </xf>
    <xf numFmtId="1" fontId="1" fillId="2" borderId="1" xfId="0" applyNumberFormat="1" applyFont="1" applyFill="1" applyBorder="1"/>
    <xf numFmtId="1" fontId="0" fillId="0" borderId="1" xfId="0" applyNumberFormat="1" applyBorder="1"/>
    <xf numFmtId="164" fontId="0" fillId="4" borderId="1" xfId="0" applyNumberFormat="1" applyFill="1" applyBorder="1"/>
    <xf numFmtId="164" fontId="0" fillId="0" borderId="1" xfId="0" applyNumberFormat="1" applyBorder="1"/>
    <xf numFmtId="164" fontId="0" fillId="0" borderId="1" xfId="0" applyNumberFormat="1" applyFill="1" applyBorder="1"/>
    <xf numFmtId="0" fontId="1" fillId="0" borderId="2" xfId="0" applyFont="1" applyBorder="1"/>
    <xf numFmtId="0" fontId="1" fillId="0" borderId="3" xfId="0" applyFont="1" applyBorder="1"/>
    <xf numFmtId="164" fontId="1" fillId="0" borderId="3" xfId="0" applyNumberFormat="1" applyFont="1" applyBorder="1"/>
    <xf numFmtId="0" fontId="1" fillId="3" borderId="1" xfId="0" applyFont="1" applyFill="1" applyBorder="1" applyAlignment="1">
      <alignment horizontal="center" vertical="top" wrapText="1"/>
    </xf>
    <xf numFmtId="164" fontId="0" fillId="4" borderId="1" xfId="0" applyNumberFormat="1" applyFill="1" applyBorder="1" applyAlignment="1">
      <alignment wrapText="1"/>
    </xf>
    <xf numFmtId="164" fontId="0" fillId="0" borderId="1" xfId="0" applyNumberFormat="1" applyBorder="1" applyAlignment="1">
      <alignment wrapText="1"/>
    </xf>
    <xf numFmtId="0" fontId="3" fillId="0" borderId="0" xfId="0" applyFont="1"/>
    <xf numFmtId="0" fontId="0" fillId="0" borderId="8" xfId="0" applyBorder="1" applyAlignment="1">
      <alignment horizontal="left" indent="1"/>
    </xf>
    <xf numFmtId="0" fontId="0" fillId="0" borderId="9" xfId="0" applyBorder="1" applyAlignment="1">
      <alignment horizontal="center"/>
    </xf>
    <xf numFmtId="0" fontId="3" fillId="0" borderId="0" xfId="0" applyFont="1" applyAlignment="1">
      <alignment wrapText="1"/>
    </xf>
    <xf numFmtId="0" fontId="1" fillId="2" borderId="5" xfId="0" applyFont="1" applyFill="1" applyBorder="1" applyAlignment="1">
      <alignment wrapText="1"/>
    </xf>
    <xf numFmtId="0" fontId="1" fillId="2" borderId="6" xfId="0" applyFont="1" applyFill="1" applyBorder="1" applyAlignment="1">
      <alignment wrapText="1"/>
    </xf>
    <xf numFmtId="0" fontId="0" fillId="2" borderId="6" xfId="0" applyFill="1" applyBorder="1" applyAlignment="1">
      <alignment wrapText="1"/>
    </xf>
    <xf numFmtId="0" fontId="0" fillId="2" borderId="7" xfId="0" applyFill="1"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10" xfId="0" applyFill="1" applyBorder="1" applyAlignment="1">
      <alignment wrapText="1"/>
    </xf>
    <xf numFmtId="0" fontId="0" fillId="0" borderId="11" xfId="0" applyBorder="1" applyAlignment="1">
      <alignment wrapText="1"/>
    </xf>
    <xf numFmtId="0" fontId="0" fillId="0" borderId="10" xfId="0" applyBorder="1" applyAlignment="1">
      <alignment wrapText="1"/>
    </xf>
    <xf numFmtId="164" fontId="0" fillId="0" borderId="11" xfId="0" applyNumberFormat="1" applyBorder="1" applyAlignment="1">
      <alignment wrapText="1"/>
    </xf>
    <xf numFmtId="164" fontId="0" fillId="0" borderId="11" xfId="0" applyNumberFormat="1" applyFill="1" applyBorder="1" applyAlignment="1">
      <alignment wrapText="1"/>
    </xf>
    <xf numFmtId="4" fontId="0" fillId="4" borderId="1" xfId="0" applyNumberFormat="1" applyFill="1" applyBorder="1" applyAlignment="1">
      <alignment horizontal="center"/>
    </xf>
    <xf numFmtId="0" fontId="4" fillId="0" borderId="0" xfId="0" applyFont="1" applyAlignment="1">
      <alignment wrapText="1"/>
    </xf>
    <xf numFmtId="0" fontId="5" fillId="0" borderId="0" xfId="0" applyFont="1" applyAlignment="1">
      <alignment wrapText="1"/>
    </xf>
    <xf numFmtId="0" fontId="0" fillId="0" borderId="0" xfId="0" applyFont="1" applyAlignment="1">
      <alignment horizontal="left" wrapText="1"/>
    </xf>
    <xf numFmtId="0" fontId="0" fillId="0" borderId="0" xfId="0" applyAlignment="1">
      <alignment horizontal="left" wrapText="1" indent="1"/>
    </xf>
    <xf numFmtId="0" fontId="0" fillId="0" borderId="0" xfId="0" applyAlignment="1">
      <alignment vertical="center" wrapText="1"/>
    </xf>
    <xf numFmtId="0" fontId="1" fillId="0" borderId="1" xfId="0" applyFont="1" applyFill="1" applyBorder="1"/>
    <xf numFmtId="1" fontId="1" fillId="0" borderId="1" xfId="0" applyNumberFormat="1" applyFont="1" applyFill="1" applyBorder="1"/>
    <xf numFmtId="0" fontId="6" fillId="5" borderId="1" xfId="0" applyFont="1" applyFill="1" applyBorder="1"/>
    <xf numFmtId="0" fontId="0" fillId="0" borderId="1" xfId="0" applyFill="1" applyBorder="1" applyAlignment="1">
      <alignment horizontal="left" indent="1"/>
    </xf>
    <xf numFmtId="1" fontId="0" fillId="0" borderId="1" xfId="0" applyNumberFormat="1" applyFill="1" applyBorder="1"/>
    <xf numFmtId="0" fontId="2" fillId="3" borderId="13" xfId="0" applyFont="1" applyFill="1" applyBorder="1" applyAlignment="1">
      <alignment horizontal="center" vertical="top"/>
    </xf>
    <xf numFmtId="0" fontId="2" fillId="3" borderId="13" xfId="0" applyFont="1" applyFill="1" applyBorder="1" applyAlignment="1">
      <alignment horizontal="center" vertical="top" wrapText="1"/>
    </xf>
    <xf numFmtId="0" fontId="2" fillId="3" borderId="14" xfId="0" applyFont="1" applyFill="1" applyBorder="1" applyAlignment="1">
      <alignment horizontal="center" vertical="top" wrapText="1"/>
    </xf>
    <xf numFmtId="0" fontId="2" fillId="3" borderId="15" xfId="0" applyFont="1" applyFill="1" applyBorder="1" applyAlignment="1">
      <alignment horizontal="center" vertical="top" wrapText="1"/>
    </xf>
    <xf numFmtId="0" fontId="0" fillId="0" borderId="10" xfId="0" applyFill="1" applyBorder="1" applyAlignment="1">
      <alignment horizontal="left" indent="1"/>
    </xf>
    <xf numFmtId="0" fontId="0" fillId="0" borderId="12" xfId="0" applyBorder="1"/>
    <xf numFmtId="0" fontId="0" fillId="4" borderId="11" xfId="0" applyFill="1" applyBorder="1"/>
    <xf numFmtId="0" fontId="0" fillId="0" borderId="12" xfId="0" applyBorder="1" applyAlignment="1">
      <alignment wrapText="1"/>
    </xf>
    <xf numFmtId="0" fontId="1" fillId="0" borderId="17" xfId="0" applyFont="1" applyFill="1" applyBorder="1" applyAlignment="1">
      <alignment wrapText="1"/>
    </xf>
    <xf numFmtId="0" fontId="0" fillId="0" borderId="17" xfId="0" applyFill="1" applyBorder="1" applyAlignment="1">
      <alignment wrapText="1"/>
    </xf>
    <xf numFmtId="0" fontId="0" fillId="0" borderId="18" xfId="0" applyFill="1" applyBorder="1" applyAlignment="1">
      <alignment wrapText="1"/>
    </xf>
    <xf numFmtId="0" fontId="0" fillId="0" borderId="0" xfId="0" applyFill="1" applyAlignment="1">
      <alignment wrapText="1"/>
    </xf>
    <xf numFmtId="0" fontId="2" fillId="0" borderId="1" xfId="0" applyFont="1" applyFill="1" applyBorder="1" applyAlignment="1">
      <alignment horizontal="center" vertical="top"/>
    </xf>
    <xf numFmtId="0" fontId="2" fillId="0" borderId="1" xfId="0" applyFont="1" applyFill="1" applyBorder="1" applyAlignment="1">
      <alignment horizontal="center" vertical="top" wrapText="1"/>
    </xf>
    <xf numFmtId="0" fontId="6" fillId="5" borderId="8" xfId="0" applyFont="1" applyFill="1" applyBorder="1"/>
    <xf numFmtId="0" fontId="2" fillId="0" borderId="9" xfId="0" applyFont="1" applyFill="1" applyBorder="1" applyAlignment="1">
      <alignment horizontal="center" vertical="top" wrapText="1"/>
    </xf>
    <xf numFmtId="0" fontId="0" fillId="0" borderId="16" xfId="0" applyBorder="1" applyAlignment="1">
      <alignment horizontal="left" indent="1"/>
    </xf>
    <xf numFmtId="0" fontId="2" fillId="3" borderId="5" xfId="0" applyFont="1" applyFill="1" applyBorder="1" applyAlignment="1">
      <alignment horizontal="center" vertical="top"/>
    </xf>
    <xf numFmtId="0" fontId="7" fillId="0" borderId="0" xfId="0" applyFont="1"/>
    <xf numFmtId="0" fontId="2" fillId="3" borderId="19" xfId="0" applyFont="1" applyFill="1" applyBorder="1" applyAlignment="1">
      <alignment horizontal="center" vertical="top" wrapText="1"/>
    </xf>
    <xf numFmtId="0" fontId="0" fillId="0" borderId="19" xfId="0" applyBorder="1"/>
    <xf numFmtId="0" fontId="1" fillId="2" borderId="19" xfId="0" applyFont="1" applyFill="1" applyBorder="1"/>
    <xf numFmtId="0" fontId="1" fillId="0" borderId="19" xfId="0" applyFont="1" applyFill="1" applyBorder="1"/>
    <xf numFmtId="164" fontId="0" fillId="0" borderId="19" xfId="0" applyNumberFormat="1" applyFill="1" applyBorder="1"/>
    <xf numFmtId="0" fontId="0" fillId="0" borderId="19" xfId="0" applyFill="1" applyBorder="1"/>
    <xf numFmtId="0" fontId="0" fillId="2" borderId="19" xfId="0" applyFill="1" applyBorder="1"/>
    <xf numFmtId="0" fontId="0" fillId="0" borderId="8" xfId="0" applyBorder="1" applyAlignment="1">
      <alignment horizontal="left" wrapText="1"/>
    </xf>
    <xf numFmtId="164" fontId="0" fillId="4" borderId="19" xfId="0" applyNumberFormat="1" applyFill="1" applyBorder="1"/>
    <xf numFmtId="164" fontId="1" fillId="4" borderId="3" xfId="0" applyNumberFormat="1" applyFont="1" applyFill="1" applyBorder="1"/>
    <xf numFmtId="164" fontId="0" fillId="4" borderId="11" xfId="0" applyNumberFormat="1" applyFill="1" applyBorder="1" applyAlignment="1">
      <alignment wrapText="1"/>
    </xf>
    <xf numFmtId="0" fontId="0" fillId="4" borderId="1" xfId="0" applyFill="1" applyBorder="1" applyAlignment="1">
      <alignment wrapText="1"/>
    </xf>
    <xf numFmtId="4" fontId="0" fillId="4" borderId="1" xfId="0" applyNumberFormat="1" applyFill="1" applyBorder="1" applyAlignment="1">
      <alignment horizontal="left" indent="1"/>
    </xf>
    <xf numFmtId="164" fontId="0" fillId="0" borderId="1" xfId="0" applyNumberFormat="1" applyFill="1" applyBorder="1" applyAlignment="1">
      <alignment wrapText="1"/>
    </xf>
    <xf numFmtId="0" fontId="0" fillId="0" borderId="20" xfId="0" applyBorder="1"/>
    <xf numFmtId="0" fontId="0" fillId="0" borderId="4"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4"/>
  <sheetViews>
    <sheetView tabSelected="1" zoomScaleNormal="100" workbookViewId="0"/>
  </sheetViews>
  <sheetFormatPr defaultColWidth="9.140625" defaultRowHeight="15" x14ac:dyDescent="0.25"/>
  <cols>
    <col min="1" max="1" width="96.5703125" style="1" customWidth="1"/>
    <col min="2" max="16384" width="9.140625" style="1"/>
  </cols>
  <sheetData>
    <row r="1" spans="1:1" ht="18.75" x14ac:dyDescent="0.3">
      <c r="A1" s="42" t="s">
        <v>73</v>
      </c>
    </row>
    <row r="2" spans="1:1" ht="14.25" customHeight="1" x14ac:dyDescent="0.25"/>
    <row r="3" spans="1:1" ht="45" x14ac:dyDescent="0.25">
      <c r="A3" s="43" t="s">
        <v>74</v>
      </c>
    </row>
    <row r="4" spans="1:1" ht="29.25" customHeight="1" x14ac:dyDescent="0.25">
      <c r="A4" s="1" t="s">
        <v>59</v>
      </c>
    </row>
    <row r="5" spans="1:1" ht="78.75" customHeight="1" x14ac:dyDescent="0.25">
      <c r="A5" s="45" t="s">
        <v>75</v>
      </c>
    </row>
    <row r="6" spans="1:1" ht="38.25" customHeight="1" x14ac:dyDescent="0.25">
      <c r="A6" s="45" t="s">
        <v>42</v>
      </c>
    </row>
    <row r="7" spans="1:1" ht="25.5" customHeight="1" x14ac:dyDescent="0.25">
      <c r="A7" s="41" t="s">
        <v>64</v>
      </c>
    </row>
    <row r="8" spans="1:1" x14ac:dyDescent="0.25">
      <c r="A8" s="44" t="s">
        <v>68</v>
      </c>
    </row>
    <row r="9" spans="1:1" x14ac:dyDescent="0.25">
      <c r="A9" s="41" t="s">
        <v>65</v>
      </c>
    </row>
    <row r="10" spans="1:1" x14ac:dyDescent="0.25">
      <c r="A10" s="44" t="s">
        <v>60</v>
      </c>
    </row>
    <row r="11" spans="1:1" x14ac:dyDescent="0.25">
      <c r="A11" s="41" t="s">
        <v>66</v>
      </c>
    </row>
    <row r="12" spans="1:1" x14ac:dyDescent="0.25">
      <c r="A12" s="1" t="s">
        <v>46</v>
      </c>
    </row>
    <row r="13" spans="1:1" x14ac:dyDescent="0.25">
      <c r="A13" s="41" t="s">
        <v>67</v>
      </c>
    </row>
    <row r="14" spans="1:1" x14ac:dyDescent="0.25">
      <c r="A14" s="1" t="s">
        <v>41</v>
      </c>
    </row>
  </sheetData>
  <pageMargins left="0.7" right="0.7" top="0.75" bottom="0.75" header="0.3" footer="0.3"/>
  <pageSetup orientation="portrait" horizontalDpi="4294967295" verticalDpi="4294967295" r:id="rId1"/>
  <headerFooter>
    <oddHeader>&amp;CMaryland Judiciary Pricing Spreadsheets</oddHeader>
    <oddFooter>&amp;L&amp;A&amp;C&amp;F&amp;R&amp;D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zoomScaleNormal="100" workbookViewId="0"/>
  </sheetViews>
  <sheetFormatPr defaultRowHeight="15" x14ac:dyDescent="0.25"/>
  <cols>
    <col min="1" max="1" width="53" customWidth="1"/>
    <col min="2" max="4" width="17.7109375" customWidth="1"/>
    <col min="5" max="5" width="16.85546875" bestFit="1" customWidth="1"/>
    <col min="6" max="6" width="14.140625" bestFit="1" customWidth="1"/>
    <col min="7" max="7" width="13.85546875" bestFit="1" customWidth="1"/>
    <col min="8" max="10" width="15.28515625" bestFit="1" customWidth="1"/>
    <col min="11" max="11" width="25.5703125" customWidth="1"/>
  </cols>
  <sheetData>
    <row r="1" spans="1:11" ht="18.75" x14ac:dyDescent="0.3">
      <c r="A1" s="69" t="s">
        <v>70</v>
      </c>
    </row>
    <row r="2" spans="1:11" ht="30" x14ac:dyDescent="0.25">
      <c r="A2" s="12" t="s">
        <v>12</v>
      </c>
      <c r="B2" s="13" t="s">
        <v>26</v>
      </c>
      <c r="C2" s="13" t="s">
        <v>2</v>
      </c>
      <c r="D2" s="13" t="s">
        <v>6</v>
      </c>
      <c r="E2" s="13" t="s">
        <v>11</v>
      </c>
      <c r="F2" s="13" t="s">
        <v>3</v>
      </c>
      <c r="G2" s="13" t="s">
        <v>7</v>
      </c>
      <c r="H2" s="13" t="s">
        <v>8</v>
      </c>
      <c r="I2" s="13" t="s">
        <v>53</v>
      </c>
      <c r="J2" s="70" t="s">
        <v>54</v>
      </c>
      <c r="K2" s="13" t="s">
        <v>30</v>
      </c>
    </row>
    <row r="3" spans="1:11" x14ac:dyDescent="0.25">
      <c r="A3" s="2"/>
      <c r="B3" s="2"/>
      <c r="C3" s="2"/>
      <c r="D3" s="2"/>
      <c r="E3" s="2"/>
      <c r="F3" s="2"/>
      <c r="G3" s="2"/>
      <c r="H3" s="2"/>
      <c r="I3" s="2"/>
      <c r="J3" s="71"/>
      <c r="K3" s="2"/>
    </row>
    <row r="4" spans="1:11" ht="21.75" customHeight="1" x14ac:dyDescent="0.25">
      <c r="A4" s="4" t="s">
        <v>19</v>
      </c>
      <c r="B4" s="14">
        <f>780*1.1</f>
        <v>858.00000000000011</v>
      </c>
      <c r="C4" s="4"/>
      <c r="D4" s="4"/>
      <c r="E4" s="4"/>
      <c r="F4" s="4"/>
      <c r="G4" s="4"/>
      <c r="H4" s="4"/>
      <c r="I4" s="4"/>
      <c r="J4" s="72"/>
      <c r="K4" s="11"/>
    </row>
    <row r="5" spans="1:11" x14ac:dyDescent="0.25">
      <c r="A5" s="48" t="s">
        <v>44</v>
      </c>
      <c r="B5" s="47"/>
      <c r="C5" s="46"/>
      <c r="D5" s="46"/>
      <c r="E5" s="46"/>
      <c r="F5" s="46"/>
      <c r="G5" s="46"/>
      <c r="H5" s="46"/>
      <c r="I5" s="46"/>
      <c r="J5" s="73"/>
      <c r="K5" s="2"/>
    </row>
    <row r="6" spans="1:11" x14ac:dyDescent="0.25">
      <c r="A6" s="5" t="s">
        <v>16</v>
      </c>
      <c r="B6" s="15">
        <f>B4*0.8</f>
        <v>686.40000000000009</v>
      </c>
      <c r="C6" s="16"/>
      <c r="D6" s="16">
        <f>B6*C6</f>
        <v>0</v>
      </c>
      <c r="E6" s="16"/>
      <c r="F6" s="16">
        <f>(D6*12)+E6</f>
        <v>0</v>
      </c>
      <c r="G6" s="16">
        <f>D6*12</f>
        <v>0</v>
      </c>
      <c r="H6" s="16">
        <f>D6*12</f>
        <v>0</v>
      </c>
      <c r="I6" s="16">
        <f>D6*12</f>
        <v>0</v>
      </c>
      <c r="J6" s="78">
        <f>D6*12</f>
        <v>0</v>
      </c>
      <c r="K6" s="2"/>
    </row>
    <row r="7" spans="1:11" x14ac:dyDescent="0.25">
      <c r="A7" s="5" t="s">
        <v>17</v>
      </c>
      <c r="B7" s="15">
        <f>B4*0.03</f>
        <v>25.740000000000002</v>
      </c>
      <c r="C7" s="16"/>
      <c r="D7" s="16">
        <f t="shared" ref="D7:D10" si="0">B7*C7</f>
        <v>0</v>
      </c>
      <c r="E7" s="16"/>
      <c r="F7" s="16">
        <f t="shared" ref="F7:F10" si="1">(D7*12)+E7</f>
        <v>0</v>
      </c>
      <c r="G7" s="16">
        <f t="shared" ref="G7:G10" si="2">D7*12</f>
        <v>0</v>
      </c>
      <c r="H7" s="16">
        <f t="shared" ref="H7:H10" si="3">D7*12</f>
        <v>0</v>
      </c>
      <c r="I7" s="16">
        <f t="shared" ref="I7:I10" si="4">D7*12</f>
        <v>0</v>
      </c>
      <c r="J7" s="78">
        <f t="shared" ref="J7:J10" si="5">D7*12</f>
        <v>0</v>
      </c>
      <c r="K7" s="2"/>
    </row>
    <row r="8" spans="1:11" x14ac:dyDescent="0.25">
      <c r="A8" s="5" t="s">
        <v>62</v>
      </c>
      <c r="B8" s="15">
        <f>B4*0.03</f>
        <v>25.740000000000002</v>
      </c>
      <c r="C8" s="16"/>
      <c r="D8" s="16">
        <f t="shared" si="0"/>
        <v>0</v>
      </c>
      <c r="E8" s="16"/>
      <c r="F8" s="16">
        <f t="shared" si="1"/>
        <v>0</v>
      </c>
      <c r="G8" s="16">
        <f t="shared" si="2"/>
        <v>0</v>
      </c>
      <c r="H8" s="16">
        <f t="shared" si="3"/>
        <v>0</v>
      </c>
      <c r="I8" s="16">
        <f t="shared" si="4"/>
        <v>0</v>
      </c>
      <c r="J8" s="78">
        <f t="shared" si="5"/>
        <v>0</v>
      </c>
      <c r="K8" s="2"/>
    </row>
    <row r="9" spans="1:11" x14ac:dyDescent="0.25">
      <c r="A9" s="5" t="s">
        <v>61</v>
      </c>
      <c r="B9" s="15">
        <f>B4*0.09</f>
        <v>77.220000000000013</v>
      </c>
      <c r="C9" s="16"/>
      <c r="D9" s="16">
        <f t="shared" si="0"/>
        <v>0</v>
      </c>
      <c r="E9" s="16"/>
      <c r="F9" s="16">
        <f t="shared" si="1"/>
        <v>0</v>
      </c>
      <c r="G9" s="16">
        <f t="shared" si="2"/>
        <v>0</v>
      </c>
      <c r="H9" s="16">
        <f t="shared" si="3"/>
        <v>0</v>
      </c>
      <c r="I9" s="16">
        <f t="shared" si="4"/>
        <v>0</v>
      </c>
      <c r="J9" s="78">
        <f t="shared" si="5"/>
        <v>0</v>
      </c>
      <c r="K9" s="2"/>
    </row>
    <row r="10" spans="1:11" x14ac:dyDescent="0.25">
      <c r="A10" s="5" t="s">
        <v>18</v>
      </c>
      <c r="B10" s="15">
        <f>B4*0.05</f>
        <v>42.900000000000006</v>
      </c>
      <c r="C10" s="16"/>
      <c r="D10" s="16">
        <f t="shared" si="0"/>
        <v>0</v>
      </c>
      <c r="E10" s="16"/>
      <c r="F10" s="16">
        <f t="shared" si="1"/>
        <v>0</v>
      </c>
      <c r="G10" s="16">
        <f t="shared" si="2"/>
        <v>0</v>
      </c>
      <c r="H10" s="16">
        <f t="shared" si="3"/>
        <v>0</v>
      </c>
      <c r="I10" s="16">
        <f t="shared" si="4"/>
        <v>0</v>
      </c>
      <c r="J10" s="78">
        <f t="shared" si="5"/>
        <v>0</v>
      </c>
      <c r="K10" s="2"/>
    </row>
    <row r="11" spans="1:11" x14ac:dyDescent="0.25">
      <c r="A11" s="10"/>
      <c r="B11" s="15"/>
      <c r="C11" s="2"/>
      <c r="D11" s="2"/>
      <c r="E11" s="2"/>
      <c r="F11" s="7"/>
      <c r="G11" s="7"/>
      <c r="H11" s="7"/>
      <c r="I11" s="7"/>
      <c r="J11" s="75"/>
      <c r="K11" s="2"/>
    </row>
    <row r="12" spans="1:11" x14ac:dyDescent="0.25">
      <c r="A12" s="5" t="s">
        <v>4</v>
      </c>
      <c r="B12" s="15">
        <f>SUM(B6:B11)</f>
        <v>858.00000000000011</v>
      </c>
      <c r="C12" s="17"/>
      <c r="D12" s="16">
        <f t="shared" ref="D12:J12" si="6">SUM(D6:D11)</f>
        <v>0</v>
      </c>
      <c r="E12" s="16">
        <f t="shared" si="6"/>
        <v>0</v>
      </c>
      <c r="F12" s="16">
        <f t="shared" si="6"/>
        <v>0</v>
      </c>
      <c r="G12" s="16">
        <f t="shared" si="6"/>
        <v>0</v>
      </c>
      <c r="H12" s="16">
        <f t="shared" si="6"/>
        <v>0</v>
      </c>
      <c r="I12" s="16">
        <f t="shared" si="6"/>
        <v>0</v>
      </c>
      <c r="J12" s="78">
        <f t="shared" si="6"/>
        <v>0</v>
      </c>
      <c r="K12" s="2"/>
    </row>
    <row r="13" spans="1:11" ht="18.75" customHeight="1" x14ac:dyDescent="0.25">
      <c r="A13" s="9" t="s">
        <v>5</v>
      </c>
      <c r="B13" s="14"/>
      <c r="C13" s="4"/>
      <c r="D13" s="4"/>
      <c r="E13" s="4"/>
      <c r="F13" s="4"/>
      <c r="G13" s="4"/>
      <c r="H13" s="4"/>
      <c r="I13" s="4"/>
      <c r="J13" s="72"/>
      <c r="K13" s="11"/>
    </row>
    <row r="14" spans="1:11" x14ac:dyDescent="0.25">
      <c r="A14" s="48" t="s">
        <v>44</v>
      </c>
      <c r="B14" s="47"/>
      <c r="C14" s="46"/>
      <c r="D14" s="46"/>
      <c r="E14" s="46"/>
      <c r="F14" s="46"/>
      <c r="G14" s="46"/>
      <c r="H14" s="46"/>
      <c r="I14" s="46"/>
      <c r="J14" s="73"/>
      <c r="K14" s="2"/>
    </row>
    <row r="15" spans="1:11" x14ac:dyDescent="0.25">
      <c r="A15" s="5" t="s">
        <v>51</v>
      </c>
      <c r="B15" s="15">
        <f>B12*0.04</f>
        <v>34.320000000000007</v>
      </c>
      <c r="C15" s="16"/>
      <c r="D15" s="16">
        <f>B15*C15</f>
        <v>0</v>
      </c>
      <c r="E15" s="16"/>
      <c r="F15" s="16">
        <f t="shared" ref="F15:F22" si="7">(D15*12)+E15</f>
        <v>0</v>
      </c>
      <c r="G15" s="16">
        <f>D15*12</f>
        <v>0</v>
      </c>
      <c r="H15" s="16">
        <f>D15*12</f>
        <v>0</v>
      </c>
      <c r="I15" s="16">
        <f>D15*12</f>
        <v>0</v>
      </c>
      <c r="J15" s="78">
        <f>D15*12</f>
        <v>0</v>
      </c>
      <c r="K15" s="2"/>
    </row>
    <row r="16" spans="1:11" x14ac:dyDescent="0.25">
      <c r="A16" s="5" t="s">
        <v>52</v>
      </c>
      <c r="B16" s="15">
        <f>B12*0.91</f>
        <v>780.78000000000009</v>
      </c>
      <c r="C16" s="16"/>
      <c r="D16" s="16">
        <f t="shared" ref="D16:D22" si="8">B16*C16</f>
        <v>0</v>
      </c>
      <c r="E16" s="16"/>
      <c r="F16" s="16">
        <f t="shared" si="7"/>
        <v>0</v>
      </c>
      <c r="G16" s="16">
        <f t="shared" ref="G16:G22" si="9">D16*12</f>
        <v>0</v>
      </c>
      <c r="H16" s="16">
        <f t="shared" ref="H16:H22" si="10">D16*12</f>
        <v>0</v>
      </c>
      <c r="I16" s="16">
        <f t="shared" ref="I16:I22" si="11">D16*12</f>
        <v>0</v>
      </c>
      <c r="J16" s="78">
        <f t="shared" ref="J16:J22" si="12">D16*12</f>
        <v>0</v>
      </c>
      <c r="K16" s="2"/>
    </row>
    <row r="17" spans="1:11" x14ac:dyDescent="0.25">
      <c r="A17" s="49" t="s">
        <v>20</v>
      </c>
      <c r="B17" s="15">
        <v>4</v>
      </c>
      <c r="C17" s="16"/>
      <c r="D17" s="16">
        <f t="shared" si="8"/>
        <v>0</v>
      </c>
      <c r="E17" s="16"/>
      <c r="F17" s="16">
        <f t="shared" si="7"/>
        <v>0</v>
      </c>
      <c r="G17" s="16">
        <f t="shared" si="9"/>
        <v>0</v>
      </c>
      <c r="H17" s="16">
        <f t="shared" si="10"/>
        <v>0</v>
      </c>
      <c r="I17" s="16">
        <f t="shared" si="11"/>
        <v>0</v>
      </c>
      <c r="J17" s="78">
        <f t="shared" si="12"/>
        <v>0</v>
      </c>
      <c r="K17" s="2"/>
    </row>
    <row r="18" spans="1:11" x14ac:dyDescent="0.25">
      <c r="A18" s="49" t="s">
        <v>47</v>
      </c>
      <c r="B18" s="15">
        <f>B12*0.01</f>
        <v>8.5800000000000018</v>
      </c>
      <c r="C18" s="16"/>
      <c r="D18" s="16">
        <f t="shared" si="8"/>
        <v>0</v>
      </c>
      <c r="E18" s="16"/>
      <c r="F18" s="16">
        <f t="shared" si="7"/>
        <v>0</v>
      </c>
      <c r="G18" s="16">
        <f t="shared" si="9"/>
        <v>0</v>
      </c>
      <c r="H18" s="16">
        <f t="shared" si="10"/>
        <v>0</v>
      </c>
      <c r="I18" s="16">
        <f t="shared" si="11"/>
        <v>0</v>
      </c>
      <c r="J18" s="78">
        <f t="shared" si="12"/>
        <v>0</v>
      </c>
      <c r="K18" s="2"/>
    </row>
    <row r="19" spans="1:11" x14ac:dyDescent="0.25">
      <c r="A19" s="49" t="s">
        <v>21</v>
      </c>
      <c r="B19" s="15">
        <f>B12*0.05</f>
        <v>42.900000000000006</v>
      </c>
      <c r="C19" s="16"/>
      <c r="D19" s="16">
        <f t="shared" si="8"/>
        <v>0</v>
      </c>
      <c r="E19" s="16"/>
      <c r="F19" s="16">
        <f t="shared" si="7"/>
        <v>0</v>
      </c>
      <c r="G19" s="16">
        <f t="shared" si="9"/>
        <v>0</v>
      </c>
      <c r="H19" s="16">
        <f t="shared" si="10"/>
        <v>0</v>
      </c>
      <c r="I19" s="16">
        <f t="shared" si="11"/>
        <v>0</v>
      </c>
      <c r="J19" s="78">
        <f t="shared" si="12"/>
        <v>0</v>
      </c>
      <c r="K19" s="2"/>
    </row>
    <row r="20" spans="1:11" x14ac:dyDescent="0.25">
      <c r="A20" s="49" t="s">
        <v>22</v>
      </c>
      <c r="B20" s="15">
        <v>2</v>
      </c>
      <c r="C20" s="16"/>
      <c r="D20" s="16">
        <f t="shared" si="8"/>
        <v>0</v>
      </c>
      <c r="E20" s="16"/>
      <c r="F20" s="16">
        <f t="shared" si="7"/>
        <v>0</v>
      </c>
      <c r="G20" s="16">
        <f t="shared" si="9"/>
        <v>0</v>
      </c>
      <c r="H20" s="16">
        <f t="shared" si="10"/>
        <v>0</v>
      </c>
      <c r="I20" s="16">
        <f t="shared" si="11"/>
        <v>0</v>
      </c>
      <c r="J20" s="78">
        <f t="shared" si="12"/>
        <v>0</v>
      </c>
      <c r="K20" s="2"/>
    </row>
    <row r="21" spans="1:11" x14ac:dyDescent="0.25">
      <c r="A21" s="49" t="s">
        <v>23</v>
      </c>
      <c r="B21" s="15">
        <f>B12*0.1</f>
        <v>85.800000000000011</v>
      </c>
      <c r="C21" s="16"/>
      <c r="D21" s="16">
        <f t="shared" si="8"/>
        <v>0</v>
      </c>
      <c r="E21" s="16"/>
      <c r="F21" s="16">
        <f t="shared" si="7"/>
        <v>0</v>
      </c>
      <c r="G21" s="16">
        <f t="shared" si="9"/>
        <v>0</v>
      </c>
      <c r="H21" s="16">
        <f t="shared" si="10"/>
        <v>0</v>
      </c>
      <c r="I21" s="16">
        <f t="shared" si="11"/>
        <v>0</v>
      </c>
      <c r="J21" s="78">
        <f t="shared" si="12"/>
        <v>0</v>
      </c>
      <c r="K21" s="2"/>
    </row>
    <row r="22" spans="1:11" x14ac:dyDescent="0.25">
      <c r="A22" s="49" t="s">
        <v>55</v>
      </c>
      <c r="B22" s="15">
        <v>1</v>
      </c>
      <c r="C22" s="16"/>
      <c r="D22" s="16">
        <f t="shared" si="8"/>
        <v>0</v>
      </c>
      <c r="E22" s="16"/>
      <c r="F22" s="16">
        <f t="shared" si="7"/>
        <v>0</v>
      </c>
      <c r="G22" s="16">
        <f t="shared" si="9"/>
        <v>0</v>
      </c>
      <c r="H22" s="16">
        <f t="shared" si="10"/>
        <v>0</v>
      </c>
      <c r="I22" s="16">
        <f t="shared" si="11"/>
        <v>0</v>
      </c>
      <c r="J22" s="78">
        <f t="shared" si="12"/>
        <v>0</v>
      </c>
      <c r="K22" s="2"/>
    </row>
    <row r="23" spans="1:11" x14ac:dyDescent="0.25">
      <c r="A23" s="5"/>
      <c r="B23" s="2"/>
      <c r="C23" s="2"/>
      <c r="D23" s="2"/>
      <c r="E23" s="2"/>
      <c r="F23" s="7"/>
      <c r="G23" s="7"/>
      <c r="H23" s="7"/>
      <c r="I23" s="7"/>
      <c r="J23" s="75"/>
      <c r="K23" s="2"/>
    </row>
    <row r="24" spans="1:11" x14ac:dyDescent="0.25">
      <c r="A24" s="5" t="s">
        <v>4</v>
      </c>
      <c r="B24" s="15">
        <f>SUM(B15:B23)</f>
        <v>959.38000000000011</v>
      </c>
      <c r="C24" s="17"/>
      <c r="D24" s="16">
        <f t="shared" ref="D24:J24" si="13">SUM(D15:D23)</f>
        <v>0</v>
      </c>
      <c r="E24" s="16">
        <f t="shared" si="13"/>
        <v>0</v>
      </c>
      <c r="F24" s="16">
        <f t="shared" si="13"/>
        <v>0</v>
      </c>
      <c r="G24" s="16">
        <f t="shared" si="13"/>
        <v>0</v>
      </c>
      <c r="H24" s="16">
        <f t="shared" si="13"/>
        <v>0</v>
      </c>
      <c r="I24" s="16">
        <f t="shared" si="13"/>
        <v>0</v>
      </c>
      <c r="J24" s="78">
        <f t="shared" si="13"/>
        <v>0</v>
      </c>
      <c r="K24" s="2"/>
    </row>
    <row r="25" spans="1:11" ht="20.25" customHeight="1" x14ac:dyDescent="0.25">
      <c r="A25" s="4" t="s">
        <v>1</v>
      </c>
      <c r="B25" s="4"/>
      <c r="C25" s="4"/>
      <c r="D25" s="4"/>
      <c r="E25" s="4"/>
      <c r="F25" s="4"/>
      <c r="G25" s="11"/>
      <c r="H25" s="11"/>
      <c r="I25" s="11"/>
      <c r="J25" s="76"/>
      <c r="K25" s="11"/>
    </row>
    <row r="26" spans="1:11" x14ac:dyDescent="0.25">
      <c r="A26" s="48" t="s">
        <v>44</v>
      </c>
      <c r="B26" s="46"/>
      <c r="C26" s="46"/>
      <c r="D26" s="46"/>
      <c r="E26" s="46"/>
      <c r="F26" s="46"/>
      <c r="G26" s="7"/>
      <c r="H26" s="7"/>
      <c r="I26" s="7"/>
      <c r="J26" s="75"/>
      <c r="K26" s="2"/>
    </row>
    <row r="27" spans="1:11" x14ac:dyDescent="0.25">
      <c r="A27" s="5" t="s">
        <v>56</v>
      </c>
      <c r="B27" s="2">
        <v>1</v>
      </c>
      <c r="C27" s="16"/>
      <c r="D27" s="18"/>
      <c r="E27" s="16">
        <f>B27*C27</f>
        <v>0</v>
      </c>
      <c r="F27" s="16">
        <f t="shared" ref="F27:F31" si="14">(D27*12)+E27</f>
        <v>0</v>
      </c>
      <c r="G27" s="18"/>
      <c r="H27" s="18"/>
      <c r="I27" s="18"/>
      <c r="J27" s="74"/>
      <c r="K27" s="2"/>
    </row>
    <row r="28" spans="1:11" x14ac:dyDescent="0.25">
      <c r="A28" s="5" t="s">
        <v>69</v>
      </c>
      <c r="B28" s="2">
        <v>8</v>
      </c>
      <c r="C28" s="16"/>
      <c r="D28" s="18"/>
      <c r="E28" s="16">
        <f t="shared" ref="E28:E31" si="15">B28*C28</f>
        <v>0</v>
      </c>
      <c r="F28" s="16">
        <f t="shared" si="14"/>
        <v>0</v>
      </c>
      <c r="G28" s="18"/>
      <c r="H28" s="18"/>
      <c r="I28" s="18"/>
      <c r="J28" s="74"/>
      <c r="K28" s="2"/>
    </row>
    <row r="29" spans="1:11" x14ac:dyDescent="0.25">
      <c r="A29" s="5" t="s">
        <v>57</v>
      </c>
      <c r="B29" s="2">
        <v>1</v>
      </c>
      <c r="C29" s="16"/>
      <c r="D29" s="18"/>
      <c r="E29" s="16">
        <f>B29*C29</f>
        <v>0</v>
      </c>
      <c r="F29" s="16">
        <f>(D30*12)+E29</f>
        <v>0</v>
      </c>
      <c r="G29" s="18"/>
      <c r="H29" s="18"/>
      <c r="I29" s="18"/>
      <c r="J29" s="74"/>
      <c r="K29" s="2"/>
    </row>
    <row r="30" spans="1:11" x14ac:dyDescent="0.25">
      <c r="A30" s="5" t="s">
        <v>43</v>
      </c>
      <c r="B30" s="2"/>
      <c r="C30" s="16"/>
      <c r="D30" s="18"/>
      <c r="E30" s="16">
        <f t="shared" si="15"/>
        <v>0</v>
      </c>
      <c r="F30" s="16"/>
      <c r="G30" s="18"/>
      <c r="H30" s="18"/>
      <c r="I30" s="18"/>
      <c r="J30" s="18"/>
      <c r="K30" s="2"/>
    </row>
    <row r="31" spans="1:11" x14ac:dyDescent="0.25">
      <c r="A31" s="5" t="s">
        <v>15</v>
      </c>
      <c r="B31" s="2">
        <v>1</v>
      </c>
      <c r="C31" s="16"/>
      <c r="D31" s="18"/>
      <c r="E31" s="16">
        <f t="shared" si="15"/>
        <v>0</v>
      </c>
      <c r="F31" s="16">
        <f t="shared" si="14"/>
        <v>0</v>
      </c>
      <c r="G31" s="18"/>
      <c r="H31" s="18"/>
      <c r="I31" s="18"/>
      <c r="J31" s="74"/>
      <c r="K31" s="2"/>
    </row>
    <row r="32" spans="1:11" x14ac:dyDescent="0.25">
      <c r="A32" s="5"/>
      <c r="B32" s="2"/>
      <c r="C32" s="2"/>
      <c r="D32" s="2"/>
      <c r="E32" s="2"/>
      <c r="F32" s="2"/>
      <c r="G32" s="7"/>
      <c r="H32" s="7"/>
      <c r="I32" s="7"/>
      <c r="J32" s="75"/>
      <c r="K32" s="2"/>
    </row>
    <row r="33" spans="1:11" x14ac:dyDescent="0.25">
      <c r="A33" s="2" t="s">
        <v>4</v>
      </c>
      <c r="B33" s="2"/>
      <c r="C33" s="17"/>
      <c r="D33" s="18"/>
      <c r="E33" s="16">
        <f t="shared" ref="E33:F33" si="16">SUM(E27:E32)</f>
        <v>0</v>
      </c>
      <c r="F33" s="16">
        <f t="shared" si="16"/>
        <v>0</v>
      </c>
      <c r="G33" s="18"/>
      <c r="H33" s="18"/>
      <c r="I33" s="18"/>
      <c r="J33" s="74"/>
      <c r="K33" s="2"/>
    </row>
    <row r="34" spans="1:11" ht="23.25" customHeight="1" x14ac:dyDescent="0.25">
      <c r="A34" s="4" t="s">
        <v>27</v>
      </c>
      <c r="B34" s="4"/>
      <c r="C34" s="4"/>
      <c r="D34" s="4"/>
      <c r="E34" s="4"/>
      <c r="F34" s="4"/>
      <c r="G34" s="4"/>
      <c r="H34" s="4"/>
      <c r="I34" s="4"/>
      <c r="J34" s="72"/>
      <c r="K34" s="11"/>
    </row>
    <row r="35" spans="1:11" x14ac:dyDescent="0.25">
      <c r="A35" s="48" t="s">
        <v>44</v>
      </c>
      <c r="B35" s="46"/>
      <c r="C35" s="46"/>
      <c r="D35" s="46"/>
      <c r="E35" s="46"/>
      <c r="F35" s="46"/>
      <c r="G35" s="46"/>
      <c r="H35" s="46"/>
      <c r="I35" s="46"/>
      <c r="J35" s="73"/>
      <c r="K35" s="2"/>
    </row>
    <row r="36" spans="1:11" ht="45" x14ac:dyDescent="0.25">
      <c r="A36" s="8" t="s">
        <v>48</v>
      </c>
      <c r="B36" s="15">
        <f>B12*0.1</f>
        <v>85.800000000000011</v>
      </c>
      <c r="C36" s="16"/>
      <c r="D36" s="18"/>
      <c r="E36" s="16">
        <f>B36*C36</f>
        <v>0</v>
      </c>
      <c r="F36" s="16">
        <f t="shared" ref="F36:F37" si="17">(D36*12)+E36</f>
        <v>0</v>
      </c>
      <c r="G36" s="18"/>
      <c r="H36" s="18"/>
      <c r="I36" s="18"/>
      <c r="J36" s="74"/>
      <c r="K36" s="2"/>
    </row>
    <row r="37" spans="1:11" ht="30" x14ac:dyDescent="0.25">
      <c r="A37" s="3" t="s">
        <v>14</v>
      </c>
      <c r="B37" s="15">
        <f>B36*2</f>
        <v>171.60000000000002</v>
      </c>
      <c r="C37" s="16"/>
      <c r="D37" s="18"/>
      <c r="E37" s="16">
        <f>B37*C37</f>
        <v>0</v>
      </c>
      <c r="F37" s="16">
        <f t="shared" si="17"/>
        <v>0</v>
      </c>
      <c r="G37" s="18"/>
      <c r="H37" s="18"/>
      <c r="I37" s="18"/>
      <c r="J37" s="74"/>
      <c r="K37" s="2"/>
    </row>
    <row r="38" spans="1:11" x14ac:dyDescent="0.25">
      <c r="A38" s="3"/>
      <c r="B38" s="2"/>
      <c r="C38" s="18"/>
      <c r="D38" s="18"/>
      <c r="E38" s="18"/>
      <c r="F38" s="18"/>
      <c r="G38" s="18"/>
      <c r="H38" s="18"/>
      <c r="I38" s="18"/>
      <c r="J38" s="74"/>
      <c r="K38" s="2"/>
    </row>
    <row r="39" spans="1:11" x14ac:dyDescent="0.25">
      <c r="A39" s="2" t="s">
        <v>4</v>
      </c>
      <c r="B39" s="2"/>
      <c r="C39" s="2"/>
      <c r="D39" s="18"/>
      <c r="E39" s="16">
        <f>SUM(E36:E38)</f>
        <v>0</v>
      </c>
      <c r="F39" s="16">
        <f>SUM(F36:F38)</f>
        <v>0</v>
      </c>
      <c r="G39" s="18"/>
      <c r="H39" s="18"/>
      <c r="I39" s="18"/>
      <c r="J39" s="74"/>
      <c r="K39" s="2"/>
    </row>
    <row r="40" spans="1:11" ht="21.75" customHeight="1" x14ac:dyDescent="0.25">
      <c r="A40" s="4" t="s">
        <v>13</v>
      </c>
      <c r="B40" s="4"/>
      <c r="C40" s="4"/>
      <c r="D40" s="4"/>
      <c r="E40" s="4"/>
      <c r="F40" s="4"/>
      <c r="G40" s="11"/>
      <c r="H40" s="11"/>
      <c r="I40" s="11"/>
      <c r="J40" s="76"/>
      <c r="K40" s="11"/>
    </row>
    <row r="41" spans="1:11" x14ac:dyDescent="0.25">
      <c r="A41" s="48" t="s">
        <v>44</v>
      </c>
      <c r="B41" s="50"/>
      <c r="C41" s="18"/>
      <c r="D41" s="18"/>
      <c r="E41" s="18"/>
      <c r="F41" s="18"/>
      <c r="G41" s="18"/>
      <c r="H41" s="18"/>
      <c r="I41" s="18"/>
      <c r="J41" s="74"/>
      <c r="K41" s="2"/>
    </row>
    <row r="42" spans="1:11" x14ac:dyDescent="0.25">
      <c r="A42" s="49"/>
      <c r="B42" s="7"/>
      <c r="C42" s="18"/>
      <c r="D42" s="18">
        <f t="shared" ref="D42:D43" si="18">B42*C42</f>
        <v>0</v>
      </c>
      <c r="E42" s="18"/>
      <c r="F42" s="18">
        <f t="shared" ref="F42:F43" si="19">(D42*12)+E42</f>
        <v>0</v>
      </c>
      <c r="G42" s="18">
        <f t="shared" ref="G42:G43" si="20">D42*12</f>
        <v>0</v>
      </c>
      <c r="H42" s="18">
        <f t="shared" ref="H42:H43" si="21">D42*12</f>
        <v>0</v>
      </c>
      <c r="I42" s="18">
        <f>D42*12</f>
        <v>0</v>
      </c>
      <c r="J42" s="74">
        <f>D42*12</f>
        <v>0</v>
      </c>
      <c r="K42" s="2"/>
    </row>
    <row r="43" spans="1:11" x14ac:dyDescent="0.25">
      <c r="A43" s="49"/>
      <c r="B43" s="7"/>
      <c r="C43" s="18"/>
      <c r="D43" s="18">
        <f t="shared" si="18"/>
        <v>0</v>
      </c>
      <c r="E43" s="18"/>
      <c r="F43" s="18">
        <f t="shared" si="19"/>
        <v>0</v>
      </c>
      <c r="G43" s="18">
        <f t="shared" si="20"/>
        <v>0</v>
      </c>
      <c r="H43" s="18">
        <f t="shared" si="21"/>
        <v>0</v>
      </c>
      <c r="I43" s="18">
        <f>D43*12</f>
        <v>0</v>
      </c>
      <c r="J43" s="74">
        <f>D43*12</f>
        <v>0</v>
      </c>
      <c r="K43" s="2"/>
    </row>
    <row r="44" spans="1:11" x14ac:dyDescent="0.25">
      <c r="A44" s="5"/>
      <c r="B44" s="2"/>
      <c r="C44" s="18"/>
      <c r="D44" s="18"/>
      <c r="E44" s="18"/>
      <c r="F44" s="18"/>
      <c r="G44" s="18"/>
      <c r="H44" s="18"/>
      <c r="I44" s="18"/>
      <c r="J44" s="74"/>
      <c r="K44" s="2"/>
    </row>
    <row r="45" spans="1:11" x14ac:dyDescent="0.25">
      <c r="A45" s="5" t="s">
        <v>4</v>
      </c>
      <c r="B45" s="2"/>
      <c r="C45" s="2"/>
      <c r="D45" s="18">
        <f t="shared" ref="D45:J45" si="22">SUM(D41:D44)</f>
        <v>0</v>
      </c>
      <c r="E45" s="18">
        <f>SUM(E41:E44)</f>
        <v>0</v>
      </c>
      <c r="F45" s="18">
        <f>SUM(F41:F44)</f>
        <v>0</v>
      </c>
      <c r="G45" s="18">
        <f t="shared" si="22"/>
        <v>0</v>
      </c>
      <c r="H45" s="18">
        <f t="shared" si="22"/>
        <v>0</v>
      </c>
      <c r="I45" s="18">
        <f t="shared" si="22"/>
        <v>0</v>
      </c>
      <c r="J45" s="74">
        <f t="shared" si="22"/>
        <v>0</v>
      </c>
      <c r="K45" s="2"/>
    </row>
    <row r="46" spans="1:11" ht="15.75" thickBot="1" x14ac:dyDescent="0.3">
      <c r="K46" s="84"/>
    </row>
    <row r="47" spans="1:11" ht="26.25" customHeight="1" thickBot="1" x14ac:dyDescent="0.3">
      <c r="A47" s="19" t="s">
        <v>28</v>
      </c>
      <c r="B47" s="20"/>
      <c r="C47" s="21"/>
      <c r="D47" s="79">
        <f t="shared" ref="D47:J47" si="23">D12+D24+D33+D39+D45</f>
        <v>0</v>
      </c>
      <c r="E47" s="79">
        <f t="shared" si="23"/>
        <v>0</v>
      </c>
      <c r="F47" s="79">
        <f t="shared" si="23"/>
        <v>0</v>
      </c>
      <c r="G47" s="79">
        <f t="shared" si="23"/>
        <v>0</v>
      </c>
      <c r="H47" s="79">
        <f t="shared" si="23"/>
        <v>0</v>
      </c>
      <c r="I47" s="79">
        <f t="shared" si="23"/>
        <v>0</v>
      </c>
      <c r="J47" s="79">
        <f t="shared" si="23"/>
        <v>0</v>
      </c>
      <c r="K47" s="85"/>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7"/>
  <sheetViews>
    <sheetView workbookViewId="0">
      <pane ySplit="2" topLeftCell="A3" activePane="bottomLeft" state="frozen"/>
      <selection activeCell="A22" sqref="A22"/>
      <selection pane="bottomLeft" activeCell="K10" sqref="K10"/>
    </sheetView>
  </sheetViews>
  <sheetFormatPr defaultColWidth="9.140625" defaultRowHeight="15" x14ac:dyDescent="0.25"/>
  <cols>
    <col min="1" max="1" width="58" style="1" customWidth="1"/>
    <col min="2" max="8" width="16.5703125" style="1" customWidth="1"/>
    <col min="9" max="9" width="15.28515625" style="1" customWidth="1"/>
    <col min="10" max="10" width="16.5703125" style="1" customWidth="1"/>
    <col min="11" max="11" width="46.140625" style="1" customWidth="1"/>
    <col min="12" max="16384" width="9.140625" style="1"/>
  </cols>
  <sheetData>
    <row r="1" spans="1:11" ht="18.75" x14ac:dyDescent="0.3">
      <c r="A1" s="28" t="s">
        <v>72</v>
      </c>
    </row>
    <row r="2" spans="1:11" ht="30" x14ac:dyDescent="0.25">
      <c r="A2" s="22" t="s">
        <v>12</v>
      </c>
      <c r="B2" s="13" t="s">
        <v>26</v>
      </c>
      <c r="C2" s="13" t="s">
        <v>2</v>
      </c>
      <c r="D2" s="13" t="s">
        <v>6</v>
      </c>
      <c r="E2" s="13" t="s">
        <v>11</v>
      </c>
      <c r="F2" s="13" t="s">
        <v>3</v>
      </c>
      <c r="G2" s="13" t="s">
        <v>7</v>
      </c>
      <c r="H2" s="13" t="s">
        <v>8</v>
      </c>
      <c r="I2" s="13" t="s">
        <v>53</v>
      </c>
      <c r="J2" s="13" t="s">
        <v>54</v>
      </c>
      <c r="K2" s="22" t="s">
        <v>30</v>
      </c>
    </row>
    <row r="3" spans="1:11" ht="15.75" thickBot="1" x14ac:dyDescent="0.3"/>
    <row r="4" spans="1:11" ht="21.75" customHeight="1" x14ac:dyDescent="0.25">
      <c r="A4" s="29" t="s">
        <v>0</v>
      </c>
      <c r="B4" s="30"/>
      <c r="C4" s="30"/>
      <c r="D4" s="30"/>
      <c r="E4" s="30"/>
      <c r="F4" s="30"/>
      <c r="G4" s="31"/>
      <c r="H4" s="31"/>
      <c r="I4" s="31"/>
      <c r="J4" s="31"/>
      <c r="K4" s="32"/>
    </row>
    <row r="5" spans="1:11" s="62" customFormat="1" x14ac:dyDescent="0.25">
      <c r="A5" s="48" t="s">
        <v>44</v>
      </c>
      <c r="B5" s="59"/>
      <c r="C5" s="59"/>
      <c r="D5" s="59"/>
      <c r="E5" s="59"/>
      <c r="F5" s="59"/>
      <c r="G5" s="60"/>
      <c r="H5" s="60"/>
      <c r="I5" s="60"/>
      <c r="J5" s="60"/>
      <c r="K5" s="61"/>
    </row>
    <row r="6" spans="1:11" ht="22.5" customHeight="1" x14ac:dyDescent="0.25">
      <c r="A6" s="33" t="s">
        <v>9</v>
      </c>
      <c r="B6" s="81"/>
      <c r="C6" s="23"/>
      <c r="D6" s="83"/>
      <c r="E6" s="23"/>
      <c r="F6" s="23">
        <f>(D6*12)+E6</f>
        <v>0</v>
      </c>
      <c r="G6" s="83"/>
      <c r="H6" s="83"/>
      <c r="I6" s="83"/>
      <c r="J6" s="83"/>
      <c r="K6" s="34"/>
    </row>
    <row r="7" spans="1:11" ht="22.5" customHeight="1" x14ac:dyDescent="0.25">
      <c r="A7" s="33" t="s">
        <v>10</v>
      </c>
      <c r="B7" s="81"/>
      <c r="C7" s="23"/>
      <c r="D7" s="83"/>
      <c r="E7" s="23"/>
      <c r="F7" s="23">
        <f t="shared" ref="F7" si="0">(D7*12)+E7</f>
        <v>0</v>
      </c>
      <c r="G7" s="83"/>
      <c r="H7" s="83"/>
      <c r="I7" s="83"/>
      <c r="J7" s="83"/>
      <c r="K7" s="34"/>
    </row>
    <row r="8" spans="1:11" x14ac:dyDescent="0.25">
      <c r="A8" s="33"/>
      <c r="B8" s="3"/>
      <c r="C8" s="24"/>
      <c r="D8" s="24"/>
      <c r="E8" s="24"/>
      <c r="F8" s="24"/>
      <c r="G8" s="24"/>
      <c r="H8" s="24"/>
      <c r="I8" s="3"/>
      <c r="J8" s="3"/>
      <c r="K8" s="34"/>
    </row>
    <row r="9" spans="1:11" ht="15.75" thickBot="1" x14ac:dyDescent="0.3">
      <c r="A9" s="35" t="s">
        <v>4</v>
      </c>
      <c r="B9" s="36"/>
      <c r="C9" s="39"/>
      <c r="D9" s="80">
        <f>SUM(D6:D8)</f>
        <v>0</v>
      </c>
      <c r="E9" s="80">
        <f t="shared" ref="E9:J9" si="1">SUM(E6:E8)</f>
        <v>0</v>
      </c>
      <c r="F9" s="80">
        <f t="shared" si="1"/>
        <v>0</v>
      </c>
      <c r="G9" s="80">
        <f t="shared" si="1"/>
        <v>0</v>
      </c>
      <c r="H9" s="80">
        <f t="shared" si="1"/>
        <v>0</v>
      </c>
      <c r="I9" s="80">
        <f t="shared" si="1"/>
        <v>0</v>
      </c>
      <c r="J9" s="80">
        <f t="shared" si="1"/>
        <v>0</v>
      </c>
      <c r="K9" s="58"/>
    </row>
    <row r="10" spans="1:11" ht="15.75" thickBot="1" x14ac:dyDescent="0.3"/>
    <row r="11" spans="1:11" ht="20.25" customHeight="1" x14ac:dyDescent="0.25">
      <c r="A11" s="29" t="s">
        <v>40</v>
      </c>
      <c r="B11" s="31"/>
      <c r="C11" s="31"/>
      <c r="D11" s="31"/>
      <c r="E11" s="31"/>
      <c r="F11" s="31"/>
      <c r="G11" s="31"/>
      <c r="H11" s="31"/>
      <c r="I11" s="31"/>
      <c r="J11" s="31"/>
      <c r="K11" s="32"/>
    </row>
    <row r="12" spans="1:11" s="62" customFormat="1" x14ac:dyDescent="0.25">
      <c r="A12" s="48" t="s">
        <v>44</v>
      </c>
      <c r="B12" s="60"/>
      <c r="C12" s="60"/>
      <c r="D12" s="60"/>
      <c r="E12" s="60"/>
      <c r="F12" s="60"/>
      <c r="G12" s="60"/>
      <c r="H12" s="60"/>
      <c r="I12" s="60"/>
      <c r="J12" s="60"/>
      <c r="K12" s="61"/>
    </row>
    <row r="13" spans="1:11" ht="24.75" customHeight="1" x14ac:dyDescent="0.25">
      <c r="A13" s="33" t="s">
        <v>25</v>
      </c>
      <c r="B13" s="81"/>
      <c r="C13" s="23"/>
      <c r="D13" s="23">
        <f t="shared" ref="D13:D14" si="2">B13*C13</f>
        <v>0</v>
      </c>
      <c r="E13" s="23"/>
      <c r="F13" s="23">
        <f t="shared" ref="F13:F14" si="3">(D13*12)+E13</f>
        <v>0</v>
      </c>
      <c r="G13" s="23">
        <f>D13*12</f>
        <v>0</v>
      </c>
      <c r="H13" s="23">
        <f>D13*12</f>
        <v>0</v>
      </c>
      <c r="I13" s="23">
        <f>D13*12</f>
        <v>0</v>
      </c>
      <c r="J13" s="23">
        <f>D13*12</f>
        <v>0</v>
      </c>
      <c r="K13" s="34"/>
    </row>
    <row r="14" spans="1:11" ht="24.75" customHeight="1" x14ac:dyDescent="0.25">
      <c r="A14" s="33" t="s">
        <v>24</v>
      </c>
      <c r="B14" s="81"/>
      <c r="C14" s="23"/>
      <c r="D14" s="23">
        <f t="shared" si="2"/>
        <v>0</v>
      </c>
      <c r="E14" s="23"/>
      <c r="F14" s="23">
        <f t="shared" si="3"/>
        <v>0</v>
      </c>
      <c r="G14" s="23">
        <f t="shared" ref="G14" si="4">D14*12</f>
        <v>0</v>
      </c>
      <c r="H14" s="23">
        <f t="shared" ref="H14" si="5">D14*12</f>
        <v>0</v>
      </c>
      <c r="I14" s="23">
        <f>D14*12</f>
        <v>0</v>
      </c>
      <c r="J14" s="23">
        <f>D14*12</f>
        <v>0</v>
      </c>
      <c r="K14" s="34"/>
    </row>
    <row r="15" spans="1:11" x14ac:dyDescent="0.25">
      <c r="A15" s="33"/>
      <c r="B15" s="3"/>
      <c r="C15" s="3"/>
      <c r="D15" s="3"/>
      <c r="E15" s="3"/>
      <c r="F15" s="3"/>
      <c r="G15" s="3"/>
      <c r="H15" s="3"/>
      <c r="I15" s="3"/>
      <c r="J15" s="3"/>
      <c r="K15" s="34"/>
    </row>
    <row r="16" spans="1:11" ht="15.75" thickBot="1" x14ac:dyDescent="0.3">
      <c r="A16" s="37" t="s">
        <v>4</v>
      </c>
      <c r="B16" s="36"/>
      <c r="C16" s="38"/>
      <c r="D16" s="80">
        <f>SUM(D13:D15)</f>
        <v>0</v>
      </c>
      <c r="E16" s="80">
        <f>SUM(E13:E15)</f>
        <v>0</v>
      </c>
      <c r="F16" s="80">
        <f>SUM(F13:F15)</f>
        <v>0</v>
      </c>
      <c r="G16" s="80">
        <f>SUM(G13:G15)</f>
        <v>0</v>
      </c>
      <c r="H16" s="80">
        <f>SUM(H13:H15)</f>
        <v>0</v>
      </c>
      <c r="I16" s="80">
        <f t="shared" ref="I16:J16" si="6">SUM(I13:I15)</f>
        <v>0</v>
      </c>
      <c r="J16" s="80">
        <f t="shared" si="6"/>
        <v>0</v>
      </c>
      <c r="K16" s="58"/>
    </row>
    <row r="17" spans="1:11" ht="15.75" thickBot="1" x14ac:dyDescent="0.3"/>
    <row r="18" spans="1:11" ht="19.5" customHeight="1" x14ac:dyDescent="0.25">
      <c r="A18" s="29" t="s">
        <v>33</v>
      </c>
      <c r="B18" s="30"/>
      <c r="C18" s="30"/>
      <c r="D18" s="30"/>
      <c r="E18" s="30"/>
      <c r="F18" s="30"/>
      <c r="G18" s="30"/>
      <c r="H18" s="30"/>
      <c r="I18" s="31"/>
      <c r="J18" s="31"/>
      <c r="K18" s="32"/>
    </row>
    <row r="19" spans="1:11" s="62" customFormat="1" x14ac:dyDescent="0.25">
      <c r="A19" s="48" t="s">
        <v>44</v>
      </c>
      <c r="B19" s="59"/>
      <c r="C19" s="59"/>
      <c r="D19" s="59"/>
      <c r="E19" s="59"/>
      <c r="F19" s="59"/>
      <c r="G19" s="59"/>
      <c r="H19" s="59"/>
      <c r="I19" s="60"/>
      <c r="J19" s="60"/>
      <c r="K19" s="61"/>
    </row>
    <row r="20" spans="1:11" ht="30" x14ac:dyDescent="0.25">
      <c r="A20" s="77" t="s">
        <v>45</v>
      </c>
      <c r="B20" s="81"/>
      <c r="C20" s="23"/>
      <c r="D20" s="23">
        <f t="shared" ref="D20:D24" si="7">B20*C20</f>
        <v>0</v>
      </c>
      <c r="E20" s="23"/>
      <c r="F20" s="23">
        <f>(D20*12)+E20</f>
        <v>0</v>
      </c>
      <c r="G20" s="23">
        <f>D20*12</f>
        <v>0</v>
      </c>
      <c r="H20" s="23">
        <f>D20*12</f>
        <v>0</v>
      </c>
      <c r="I20" s="23">
        <f>D20*12</f>
        <v>0</v>
      </c>
      <c r="J20" s="23">
        <f>D20*12</f>
        <v>0</v>
      </c>
      <c r="K20" s="34"/>
    </row>
    <row r="21" spans="1:11" ht="30" x14ac:dyDescent="0.25">
      <c r="A21" s="77" t="s">
        <v>63</v>
      </c>
      <c r="B21" s="81"/>
      <c r="C21" s="23"/>
      <c r="D21" s="23">
        <f t="shared" si="7"/>
        <v>0</v>
      </c>
      <c r="E21" s="23"/>
      <c r="F21" s="23">
        <f t="shared" ref="F21:F24" si="8">(D21*12)+E21</f>
        <v>0</v>
      </c>
      <c r="G21" s="23">
        <f t="shared" ref="G21:G24" si="9">D21*12</f>
        <v>0</v>
      </c>
      <c r="H21" s="23">
        <f t="shared" ref="H21:H24" si="10">D21*12</f>
        <v>0</v>
      </c>
      <c r="I21" s="23">
        <f t="shared" ref="I21:I24" si="11">D21*12</f>
        <v>0</v>
      </c>
      <c r="J21" s="23">
        <f>D21*12</f>
        <v>0</v>
      </c>
      <c r="K21" s="34"/>
    </row>
    <row r="22" spans="1:11" ht="21" customHeight="1" x14ac:dyDescent="0.25">
      <c r="A22" s="33" t="s">
        <v>34</v>
      </c>
      <c r="B22" s="81"/>
      <c r="C22" s="23"/>
      <c r="D22" s="23">
        <f t="shared" si="7"/>
        <v>0</v>
      </c>
      <c r="E22" s="23"/>
      <c r="F22" s="23">
        <f t="shared" si="8"/>
        <v>0</v>
      </c>
      <c r="G22" s="23">
        <f t="shared" si="9"/>
        <v>0</v>
      </c>
      <c r="H22" s="23">
        <f t="shared" si="10"/>
        <v>0</v>
      </c>
      <c r="I22" s="23">
        <f t="shared" si="11"/>
        <v>0</v>
      </c>
      <c r="J22" s="23">
        <f>D22*12</f>
        <v>0</v>
      </c>
      <c r="K22" s="34"/>
    </row>
    <row r="23" spans="1:11" ht="21" customHeight="1" x14ac:dyDescent="0.25">
      <c r="A23" s="77" t="s">
        <v>35</v>
      </c>
      <c r="B23" s="81"/>
      <c r="C23" s="23"/>
      <c r="D23" s="23">
        <f t="shared" si="7"/>
        <v>0</v>
      </c>
      <c r="E23" s="23"/>
      <c r="F23" s="23">
        <f t="shared" si="8"/>
        <v>0</v>
      </c>
      <c r="G23" s="23">
        <f t="shared" si="9"/>
        <v>0</v>
      </c>
      <c r="H23" s="23">
        <f t="shared" si="10"/>
        <v>0</v>
      </c>
      <c r="I23" s="23">
        <f t="shared" si="11"/>
        <v>0</v>
      </c>
      <c r="J23" s="23">
        <f>D23*12</f>
        <v>0</v>
      </c>
      <c r="K23" s="34"/>
    </row>
    <row r="24" spans="1:11" ht="21" customHeight="1" x14ac:dyDescent="0.25">
      <c r="A24" s="33" t="s">
        <v>36</v>
      </c>
      <c r="B24" s="81"/>
      <c r="C24" s="23"/>
      <c r="D24" s="23">
        <f t="shared" si="7"/>
        <v>0</v>
      </c>
      <c r="E24" s="23"/>
      <c r="F24" s="23">
        <f t="shared" si="8"/>
        <v>0</v>
      </c>
      <c r="G24" s="23">
        <f t="shared" si="9"/>
        <v>0</v>
      </c>
      <c r="H24" s="23">
        <f t="shared" si="10"/>
        <v>0</v>
      </c>
      <c r="I24" s="23">
        <f t="shared" si="11"/>
        <v>0</v>
      </c>
      <c r="J24" s="23">
        <f>D24*12</f>
        <v>0</v>
      </c>
      <c r="K24" s="34"/>
    </row>
    <row r="25" spans="1:11" x14ac:dyDescent="0.25">
      <c r="A25" s="33"/>
      <c r="B25" s="3"/>
      <c r="C25" s="3"/>
      <c r="D25" s="3"/>
      <c r="E25" s="3"/>
      <c r="F25" s="3"/>
      <c r="G25" s="3"/>
      <c r="H25" s="3"/>
      <c r="I25" s="3"/>
      <c r="J25" s="3"/>
      <c r="K25" s="34"/>
    </row>
    <row r="26" spans="1:11" ht="21.75" customHeight="1" x14ac:dyDescent="0.25">
      <c r="A26" s="33" t="s">
        <v>37</v>
      </c>
      <c r="B26" s="3"/>
      <c r="C26" s="3"/>
      <c r="D26" s="23">
        <f>D20+D22+D23+D24</f>
        <v>0</v>
      </c>
      <c r="E26" s="23">
        <f t="shared" ref="E26:H26" si="12">E20+E22+E23+E24</f>
        <v>0</v>
      </c>
      <c r="F26" s="23">
        <f t="shared" si="12"/>
        <v>0</v>
      </c>
      <c r="G26" s="23">
        <f t="shared" si="12"/>
        <v>0</v>
      </c>
      <c r="H26" s="23">
        <f t="shared" si="12"/>
        <v>0</v>
      </c>
      <c r="I26" s="23">
        <f t="shared" ref="I26:J26" si="13">I20+I22+I23+I24</f>
        <v>0</v>
      </c>
      <c r="J26" s="23">
        <f t="shared" si="13"/>
        <v>0</v>
      </c>
      <c r="K26" s="34"/>
    </row>
    <row r="27" spans="1:11" ht="21.75" customHeight="1" thickBot="1" x14ac:dyDescent="0.3">
      <c r="A27" s="37" t="s">
        <v>38</v>
      </c>
      <c r="B27" s="36"/>
      <c r="C27" s="36"/>
      <c r="D27" s="80">
        <f>D21+D22+D23+D24</f>
        <v>0</v>
      </c>
      <c r="E27" s="80">
        <f t="shared" ref="E27:H27" si="14">E21+E22+E23+E24</f>
        <v>0</v>
      </c>
      <c r="F27" s="80">
        <f t="shared" si="14"/>
        <v>0</v>
      </c>
      <c r="G27" s="80">
        <f t="shared" si="14"/>
        <v>0</v>
      </c>
      <c r="H27" s="80">
        <f t="shared" si="14"/>
        <v>0</v>
      </c>
      <c r="I27" s="80">
        <f t="shared" ref="I27:J27" si="15">I21+I22+I23+I24</f>
        <v>0</v>
      </c>
      <c r="J27" s="80">
        <f t="shared" si="15"/>
        <v>0</v>
      </c>
      <c r="K27" s="58"/>
    </row>
  </sheetData>
  <pageMargins left="0.7" right="0.7" top="0.75" bottom="0.75" header="0.3" footer="0.3"/>
  <pageSetup orientation="landscape" horizontalDpi="4294967295" verticalDpi="4294967295" r:id="rId1"/>
  <headerFooter>
    <oddHeader>&amp;CMaryland Judiciary Pricing Spreadsheets</oddHeader>
    <oddFooter>&amp;L&amp;A&amp;C&amp;F&amp;R&amp;D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9"/>
  <sheetViews>
    <sheetView workbookViewId="0">
      <pane ySplit="2" topLeftCell="A3" activePane="bottomLeft" state="frozen"/>
      <selection activeCell="A22" sqref="A22"/>
      <selection pane="bottomLeft"/>
    </sheetView>
  </sheetViews>
  <sheetFormatPr defaultRowHeight="15" x14ac:dyDescent="0.25"/>
  <cols>
    <col min="1" max="1" width="42.5703125" customWidth="1"/>
    <col min="2" max="5" width="19.7109375" customWidth="1"/>
    <col min="6" max="6" width="36.85546875" customWidth="1"/>
  </cols>
  <sheetData>
    <row r="1" spans="1:6" ht="27.75" customHeight="1" thickBot="1" x14ac:dyDescent="0.35">
      <c r="A1" s="25" t="s">
        <v>71</v>
      </c>
    </row>
    <row r="2" spans="1:6" ht="30" x14ac:dyDescent="0.25">
      <c r="A2" s="68" t="s">
        <v>31</v>
      </c>
      <c r="B2" s="51" t="s">
        <v>26</v>
      </c>
      <c r="C2" s="52" t="s">
        <v>2</v>
      </c>
      <c r="D2" s="52" t="s">
        <v>6</v>
      </c>
      <c r="E2" s="53" t="s">
        <v>11</v>
      </c>
      <c r="F2" s="54" t="s">
        <v>30</v>
      </c>
    </row>
    <row r="3" spans="1:6" s="6" customFormat="1" x14ac:dyDescent="0.25">
      <c r="A3" s="65" t="s">
        <v>44</v>
      </c>
      <c r="B3" s="63"/>
      <c r="C3" s="64"/>
      <c r="D3" s="64"/>
      <c r="E3" s="64"/>
      <c r="F3" s="66"/>
    </row>
    <row r="4" spans="1:6" ht="23.25" customHeight="1" x14ac:dyDescent="0.25">
      <c r="A4" s="67" t="s">
        <v>29</v>
      </c>
      <c r="B4" s="82"/>
      <c r="C4" s="40"/>
      <c r="D4" s="40"/>
      <c r="E4" s="40"/>
      <c r="F4" s="27"/>
    </row>
    <row r="5" spans="1:6" ht="23.25" customHeight="1" x14ac:dyDescent="0.25">
      <c r="A5" s="26" t="s">
        <v>49</v>
      </c>
      <c r="B5" s="82"/>
      <c r="C5" s="40"/>
      <c r="D5" s="40"/>
      <c r="E5" s="40"/>
      <c r="F5" s="27"/>
    </row>
    <row r="6" spans="1:6" ht="23.25" customHeight="1" x14ac:dyDescent="0.25">
      <c r="A6" s="26" t="s">
        <v>50</v>
      </c>
      <c r="B6" s="82"/>
      <c r="C6" s="40"/>
      <c r="D6" s="40"/>
      <c r="E6" s="40"/>
      <c r="F6" s="27"/>
    </row>
    <row r="7" spans="1:6" ht="23.25" customHeight="1" x14ac:dyDescent="0.25">
      <c r="A7" s="26" t="s">
        <v>39</v>
      </c>
      <c r="B7" s="82"/>
      <c r="C7" s="40"/>
      <c r="D7" s="40"/>
      <c r="E7" s="40"/>
      <c r="F7" s="27"/>
    </row>
    <row r="8" spans="1:6" ht="23.25" customHeight="1" x14ac:dyDescent="0.25">
      <c r="A8" s="26" t="s">
        <v>32</v>
      </c>
      <c r="B8" s="82"/>
      <c r="C8" s="40"/>
      <c r="D8" s="40"/>
      <c r="E8" s="40"/>
      <c r="F8" s="27"/>
    </row>
    <row r="9" spans="1:6" ht="27" customHeight="1" thickBot="1" x14ac:dyDescent="0.3">
      <c r="A9" s="55" t="s">
        <v>58</v>
      </c>
      <c r="B9" s="57"/>
      <c r="C9" s="57"/>
      <c r="D9" s="57"/>
      <c r="E9" s="57"/>
      <c r="F9" s="56"/>
    </row>
  </sheetData>
  <pageMargins left="0.7" right="0.7" top="0.75" bottom="0.75" header="0.3" footer="0.3"/>
  <pageSetup orientation="landscape" horizontalDpi="4294967295" verticalDpi="4294967295" r:id="rId1"/>
  <headerFooter>
    <oddHeader>&amp;CMaryland Judiciary Pricing Spreadsheets</oddHeader>
    <oddFooter>&amp;L&amp;A&amp;C&amp;F&amp;R&amp;D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96C15EB4FA3140A8B3A155ADF8FF2A" ma:contentTypeVersion="12" ma:contentTypeDescription="Create a new document." ma:contentTypeScope="" ma:versionID="3b68822e5e9163777b2584fc66f11a68">
  <xsd:schema xmlns:xsd="http://www.w3.org/2001/XMLSchema" xmlns:xs="http://www.w3.org/2001/XMLSchema" xmlns:p="http://schemas.microsoft.com/office/2006/metadata/properties" xmlns:ns3="74982275-c271-4f6b-8e0f-0f5d4ce16614" xmlns:ns4="0fc05e74-0357-45c7-a64e-086793bb625f" targetNamespace="http://schemas.microsoft.com/office/2006/metadata/properties" ma:root="true" ma:fieldsID="3b8855051a33ecb597c245afd0a6591c" ns3:_="" ns4:_="">
    <xsd:import namespace="74982275-c271-4f6b-8e0f-0f5d4ce16614"/>
    <xsd:import namespace="0fc05e74-0357-45c7-a64e-086793bb625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82275-c271-4f6b-8e0f-0f5d4ce166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c05e74-0357-45c7-a64e-086793bb625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00C81D5-E3EC-4F24-8D89-994FDECD4B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982275-c271-4f6b-8e0f-0f5d4ce16614"/>
    <ds:schemaRef ds:uri="0fc05e74-0357-45c7-a64e-086793bb62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BE7DF4-0D83-4EEF-8B58-92C4DDF64164}">
  <ds:schemaRefs>
    <ds:schemaRef ds:uri="http://schemas.microsoft.com/sharepoint/v3/contenttype/forms"/>
  </ds:schemaRefs>
</ds:datastoreItem>
</file>

<file path=customXml/itemProps3.xml><?xml version="1.0" encoding="utf-8"?>
<ds:datastoreItem xmlns:ds="http://schemas.openxmlformats.org/officeDocument/2006/customXml" ds:itemID="{6A250D99-0928-4920-B1BB-2872825B1BA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4982275-c271-4f6b-8e0f-0f5d4ce16614"/>
    <ds:schemaRef ds:uri="http://purl.org/dc/elements/1.1/"/>
    <ds:schemaRef ds:uri="http://schemas.microsoft.com/office/2006/metadata/properties"/>
    <ds:schemaRef ds:uri="0fc05e74-0357-45c7-a64e-086793bb625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Pricing Instructions</vt:lpstr>
      <vt:lpstr>Pricing </vt:lpstr>
      <vt:lpstr>Core Systems</vt:lpstr>
      <vt:lpstr>Optional 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suzel</dc:creator>
  <cp:lastModifiedBy>Steven Maruca</cp:lastModifiedBy>
  <cp:lastPrinted>2020-07-10T20:11:49Z</cp:lastPrinted>
  <dcterms:created xsi:type="dcterms:W3CDTF">2018-09-14T14:11:44Z</dcterms:created>
  <dcterms:modified xsi:type="dcterms:W3CDTF">2020-09-01T14:36:59Z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0x0101006E96C15EB4FA3140A8B3A155ADF8FF2A</vt:lpwstr>
  </property>
</Properties>
</file>